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es" sheetId="1" state="visible" r:id="rId1"/>
    <sheet xmlns:r="http://schemas.openxmlformats.org/officeDocument/2006/relationships" name="How It Work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 h:mm:ss"/>
    <numFmt numFmtId="165" formatCode="mmm d, yyyy"/>
    <numFmt numFmtId="166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0D1B2A"/>
      <sz val="14"/>
    </font>
    <font>
      <name val="Calibri"/>
      <b val="1"/>
      <color rgb="000D1B2A"/>
      <sz val="11"/>
    </font>
    <font>
      <name val="Calibri"/>
      <sz val="11"/>
    </font>
    <font>
      <name val="Calibri"/>
      <b val="1"/>
      <color rgb="00108C48"/>
    </font>
    <font>
      <i val="1"/>
      <color rgb="00595959"/>
    </font>
    <font>
      <name val="Consolas"/>
      <sz val="10"/>
    </font>
    <font>
      <b val="1"/>
      <color rgb="000276E5"/>
    </font>
    <font>
      <color rgb="00595959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8E1"/>
      </patternFill>
    </fill>
  </fills>
  <borders count="3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top style="thin">
        <color rgb="000D1B2A"/>
      </top>
      <bottom style="double">
        <color rgb="000D1B2A"/>
      </bottom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3" fillId="0" borderId="1" pivotButton="0" quotePrefix="0" xfId="0"/>
    <xf numFmtId="165" fontId="2" fillId="3" borderId="1" applyAlignment="1" pivotButton="0" quotePrefix="0" xfId="0">
      <alignment horizontal="center"/>
    </xf>
    <xf numFmtId="165" fontId="3" fillId="3" borderId="1" applyAlignment="1" pivotButton="0" quotePrefix="0" xfId="0">
      <alignment horizontal="center"/>
    </xf>
    <xf numFmtId="0" fontId="3" fillId="3" borderId="1" applyAlignment="1" pivotButton="0" quotePrefix="0" xfId="0">
      <alignment horizontal="center"/>
    </xf>
    <xf numFmtId="0" fontId="3" fillId="3" borderId="1" pivotButton="0" quotePrefix="0" xfId="0"/>
    <xf numFmtId="4" fontId="3" fillId="3" borderId="1" pivotButton="0" quotePrefix="0" xfId="0"/>
    <xf numFmtId="0" fontId="2" fillId="3" borderId="1" applyAlignment="1" pivotButton="0" quotePrefix="0" xfId="0">
      <alignment horizontal="center"/>
    </xf>
    <xf numFmtId="0" fontId="2" fillId="0" borderId="1" pivotButton="0" quotePrefix="0" xfId="0"/>
    <xf numFmtId="166" fontId="2" fillId="0" borderId="1" applyAlignment="1" pivotButton="0" quotePrefix="0" xfId="0">
      <alignment horizontal="right"/>
    </xf>
    <xf numFmtId="1" fontId="3" fillId="0" borderId="1" applyAlignment="1" pivotButton="0" quotePrefix="0" xfId="0">
      <alignment horizontal="right"/>
    </xf>
    <xf numFmtId="166" fontId="3" fillId="0" borderId="1" applyAlignment="1" pivotButton="0" quotePrefix="0" xfId="0">
      <alignment horizontal="right"/>
    </xf>
    <xf numFmtId="0" fontId="4" fillId="0" borderId="1" applyAlignment="1" pivotButton="0" quotePrefix="0" xfId="0">
      <alignment horizontal="center"/>
    </xf>
    <xf numFmtId="165" fontId="0" fillId="3" borderId="1" applyAlignment="1" pivotButton="0" quotePrefix="0" xfId="0">
      <alignment horizontal="center"/>
    </xf>
    <xf numFmtId="4" fontId="0" fillId="0" borderId="1" pivotButton="0" quotePrefix="0" xfId="0"/>
    <xf numFmtId="165" fontId="0" fillId="0" borderId="1" applyAlignment="1" pivotButton="0" quotePrefix="0" xfId="0">
      <alignment horizontal="center"/>
    </xf>
    <xf numFmtId="0" fontId="2" fillId="0" borderId="0" pivotButton="0" quotePrefix="0" xfId="0"/>
    <xf numFmtId="166" fontId="2" fillId="0" borderId="2" pivotButton="0" quotePrefix="0" xfId="0"/>
    <xf numFmtId="0" fontId="5" fillId="0" borderId="0" pivotButton="0" quotePrefix="0" xfId="0"/>
    <xf numFmtId="0" fontId="2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23" customWidth="1" min="3" max="3"/>
    <col width="9" customWidth="1" min="4" max="4"/>
    <col width="12" customWidth="1" min="5" max="5"/>
    <col width="3" customWidth="1" min="6" max="6"/>
    <col width="31" customWidth="1" min="7" max="7"/>
    <col width="14" customWidth="1" min="8" max="8"/>
  </cols>
  <sheetData>
    <row r="1">
      <c r="A1" s="1" t="inlineStr">
        <is>
          <t>Brightline Trading Co. | Sales Invoices, Sep-Oct 2026</t>
        </is>
      </c>
    </row>
    <row r="2">
      <c r="G2" s="2" t="inlineStr">
        <is>
          <t>Criteria</t>
        </is>
      </c>
      <c r="H2" s="2" t="inlineStr">
        <is>
          <t>Value</t>
        </is>
      </c>
    </row>
    <row r="3">
      <c r="A3" s="2" t="inlineStr">
        <is>
          <t>Date</t>
        </is>
      </c>
      <c r="B3" s="2" t="inlineStr">
        <is>
          <t>Invoice #</t>
        </is>
      </c>
      <c r="C3" s="2" t="inlineStr">
        <is>
          <t>Customer</t>
        </is>
      </c>
      <c r="D3" s="2" t="inlineStr">
        <is>
          <t>Region</t>
        </is>
      </c>
      <c r="E3" s="2" t="inlineStr">
        <is>
          <t>Amount</t>
        </is>
      </c>
      <c r="G3" s="3" t="inlineStr">
        <is>
          <t>Start date</t>
        </is>
      </c>
      <c r="H3" s="4" t="n">
        <v>46280</v>
      </c>
    </row>
    <row r="4">
      <c r="A4" s="5" t="n">
        <v>46267</v>
      </c>
      <c r="B4" s="6" t="inlineStr">
        <is>
          <t>INV-2101</t>
        </is>
      </c>
      <c r="C4" s="7" t="inlineStr">
        <is>
          <t>Brightside Cafe</t>
        </is>
      </c>
      <c r="D4" s="6" t="inlineStr">
        <is>
          <t>East</t>
        </is>
      </c>
      <c r="E4" s="8" t="n">
        <v>1240</v>
      </c>
      <c r="G4" s="3" t="inlineStr">
        <is>
          <t>End date</t>
        </is>
      </c>
      <c r="H4" s="4" t="n">
        <v>46309</v>
      </c>
    </row>
    <row r="5">
      <c r="A5" s="5" t="n">
        <v>46270</v>
      </c>
      <c r="B5" s="6" t="inlineStr">
        <is>
          <t>INV-2102</t>
        </is>
      </c>
      <c r="C5" s="7" t="inlineStr">
        <is>
          <t>Harbor Fitness</t>
        </is>
      </c>
      <c r="D5" s="6" t="inlineStr">
        <is>
          <t>West</t>
        </is>
      </c>
      <c r="E5" s="8" t="n">
        <v>2860</v>
      </c>
      <c r="G5" s="3" t="inlineStr">
        <is>
          <t>Region</t>
        </is>
      </c>
      <c r="H5" s="9" t="inlineStr">
        <is>
          <t>East</t>
        </is>
      </c>
    </row>
    <row r="6">
      <c r="A6" s="5" t="n">
        <v>46274</v>
      </c>
      <c r="B6" s="6" t="inlineStr">
        <is>
          <t>INV-2103</t>
        </is>
      </c>
      <c r="C6" s="7" t="inlineStr">
        <is>
          <t>Lumen Architects</t>
        </is>
      </c>
      <c r="D6" s="6" t="inlineStr">
        <is>
          <t>North</t>
        </is>
      </c>
      <c r="E6" s="8" t="n">
        <v>4150</v>
      </c>
    </row>
    <row r="7">
      <c r="A7" s="5" t="n">
        <v>46279</v>
      </c>
      <c r="B7" s="6" t="inlineStr">
        <is>
          <t>INV-2104</t>
        </is>
      </c>
      <c r="C7" s="7" t="inlineStr">
        <is>
          <t>Northwind Dental</t>
        </is>
      </c>
      <c r="D7" s="6" t="inlineStr">
        <is>
          <t>East</t>
        </is>
      </c>
      <c r="E7" s="8" t="n">
        <v>1975</v>
      </c>
      <c r="G7" s="2" t="inlineStr">
        <is>
          <t>Result</t>
        </is>
      </c>
      <c r="H7" s="2" t="inlineStr">
        <is>
          <t>Value</t>
        </is>
      </c>
    </row>
    <row r="8">
      <c r="A8" s="5" t="n">
        <v>46280</v>
      </c>
      <c r="B8" s="6" t="inlineStr">
        <is>
          <t>INV-2105</t>
        </is>
      </c>
      <c r="C8" s="7" t="inlineStr">
        <is>
          <t>Summit Logistics</t>
        </is>
      </c>
      <c r="D8" s="6" t="inlineStr">
        <is>
          <t>West</t>
        </is>
      </c>
      <c r="E8" s="8" t="n">
        <v>3320</v>
      </c>
      <c r="G8" s="10" t="inlineStr">
        <is>
          <t>Sales between the dates</t>
        </is>
      </c>
      <c r="H8" s="11">
        <f>SUMIFS($E$4:$E$23,$A$4:$A$23,"&gt;="&amp;$H$3,$A$4:$A$23,"&lt;="&amp;$H$4)</f>
        <v>26310</v>
      </c>
    </row>
    <row r="9">
      <c r="A9" s="5" t="n">
        <v>46283</v>
      </c>
      <c r="B9" s="6" t="inlineStr">
        <is>
          <t>INV-2106</t>
        </is>
      </c>
      <c r="C9" s="7" t="inlineStr">
        <is>
          <t>Cedar &amp; Pine Interiors</t>
        </is>
      </c>
      <c r="D9" s="6" t="inlineStr">
        <is>
          <t>North</t>
        </is>
      </c>
      <c r="E9" s="8" t="n">
        <v>2480</v>
      </c>
      <c r="G9" s="3" t="inlineStr">
        <is>
          <t>Invoices between the dates</t>
        </is>
      </c>
      <c r="H9" s="12">
        <f>COUNTIFS($A$4:$A$23,"&gt;="&amp;$H$3,$A$4:$A$23,"&lt;="&amp;$H$4)</f>
        <v>11</v>
      </c>
    </row>
    <row r="10">
      <c r="A10" s="5" t="n">
        <v>46287</v>
      </c>
      <c r="B10" s="6" t="inlineStr">
        <is>
          <t>INV-2107</t>
        </is>
      </c>
      <c r="C10" s="7" t="inlineStr">
        <is>
          <t>Brightside Cafe</t>
        </is>
      </c>
      <c r="D10" s="6" t="inlineStr">
        <is>
          <t>East</t>
        </is>
      </c>
      <c r="E10" s="8" t="n">
        <v>890</v>
      </c>
      <c r="G10" s="3" t="inlineStr">
        <is>
          <t>Between the dates, region</t>
        </is>
      </c>
      <c r="H10" s="13">
        <f>SUMIFS($E$4:$E$23,$A$4:$A$23,"&gt;="&amp;$H$3,$A$4:$A$23,"&lt;="&amp;$H$4,$D$4:$D$23,$H$5)</f>
        <v>9875</v>
      </c>
    </row>
    <row r="11">
      <c r="A11" s="5" t="n">
        <v>46290</v>
      </c>
      <c r="B11" s="6" t="inlineStr">
        <is>
          <t>INV-2108</t>
        </is>
      </c>
      <c r="C11" s="7" t="inlineStr">
        <is>
          <t>Harbor Fitness</t>
        </is>
      </c>
      <c r="D11" s="6" t="inlineStr">
        <is>
          <t>West</t>
        </is>
      </c>
      <c r="E11" s="8" t="n">
        <v>1615</v>
      </c>
      <c r="G11" s="3" t="inlineStr">
        <is>
          <t>Between the dates, not region</t>
        </is>
      </c>
      <c r="H11" s="13">
        <f>SUMIFS($E$4:$E$23,$A$4:$A$23,"&gt;="&amp;$H$3,$A$4:$A$23,"&lt;="&amp;$H$4,$D$4:$D$23,"&lt;&gt;"&amp;$H$5)</f>
        <v>16435</v>
      </c>
    </row>
    <row r="12">
      <c r="A12" s="5" t="n">
        <v>46294</v>
      </c>
      <c r="B12" s="6" t="inlineStr">
        <is>
          <t>INV-2109</t>
        </is>
      </c>
      <c r="C12" s="7" t="inlineStr">
        <is>
          <t>Northwind Dental</t>
        </is>
      </c>
      <c r="D12" s="6" t="inlineStr">
        <is>
          <t>East</t>
        </is>
      </c>
      <c r="E12" s="8" t="n">
        <v>3740</v>
      </c>
      <c r="G12" s="3" t="inlineStr">
        <is>
          <t>Between the dates, East or West</t>
        </is>
      </c>
      <c r="H12" s="13">
        <f>SUMPRODUCT(SUMIFS($E$4:$E$23,$A$4:$A$23,"&gt;="&amp;$H$3,$A$4:$A$23,"&lt;="&amp;$H$4,$D$4:$D$23,{"East","West"}))</f>
        <v>20265</v>
      </c>
    </row>
    <row r="13">
      <c r="A13" s="5" t="n">
        <v>46295</v>
      </c>
      <c r="B13" s="6" t="inlineStr">
        <is>
          <t>INV-2110</t>
        </is>
      </c>
      <c r="C13" s="7" t="inlineStr">
        <is>
          <t>Lumen Architects</t>
        </is>
      </c>
      <c r="D13" s="6" t="inlineStr">
        <is>
          <t>North</t>
        </is>
      </c>
      <c r="E13" s="8" t="n">
        <v>2205</v>
      </c>
      <c r="G13" s="3" t="inlineStr">
        <is>
          <t>Whole month of the end date</t>
        </is>
      </c>
      <c r="H13" s="13">
        <f>SUMIFS($E$4:$E$23,$A$4:$A$23,"&gt;="&amp;EOMONTH($H$4,-1)+1,$A$4:$A$23,"&lt;="&amp;EOMONTH($H$4,0))</f>
        <v>23480</v>
      </c>
    </row>
    <row r="14">
      <c r="A14" s="5" t="n">
        <v>46297</v>
      </c>
      <c r="B14" s="6" t="inlineStr">
        <is>
          <t>INV-2111</t>
        </is>
      </c>
      <c r="C14" s="7" t="inlineStr">
        <is>
          <t>Summit Logistics</t>
        </is>
      </c>
      <c r="D14" s="6" t="inlineStr">
        <is>
          <t>West</t>
        </is>
      </c>
      <c r="E14" s="8" t="n">
        <v>4480</v>
      </c>
      <c r="G14" s="3" t="inlineStr">
        <is>
          <t>Check with SUMPRODUCT</t>
        </is>
      </c>
      <c r="H14" s="13">
        <f>SUMPRODUCT(($A$4:$A$23&gt;=$H$3)*($A$4:$A$23&lt;=$H$4)*$E$4:$E$23)</f>
        <v>26310</v>
      </c>
    </row>
    <row r="15">
      <c r="A15" s="5" t="n">
        <v>46301</v>
      </c>
      <c r="B15" s="6" t="inlineStr">
        <is>
          <t>INV-2112</t>
        </is>
      </c>
      <c r="C15" s="7" t="inlineStr">
        <is>
          <t>Cedar &amp; Pine Interiors</t>
        </is>
      </c>
      <c r="D15" s="6" t="inlineStr">
        <is>
          <t>North</t>
        </is>
      </c>
      <c r="E15" s="8" t="n">
        <v>1360</v>
      </c>
      <c r="G15" s="3" t="inlineStr">
        <is>
          <t>Status</t>
        </is>
      </c>
      <c r="H15" s="14" t="str">
        <f>IF(AND(ROUND(H8-H14,2)=0,ROUND(H10+H11-H8,2)=0),"Ties","Check")</f>
        <v>Ties</v>
      </c>
    </row>
    <row r="16">
      <c r="A16" s="5" t="n">
        <v>46303</v>
      </c>
      <c r="B16" s="6" t="inlineStr">
        <is>
          <t>INV-2113</t>
        </is>
      </c>
      <c r="C16" s="7" t="inlineStr">
        <is>
          <t>Brightside Cafe</t>
        </is>
      </c>
      <c r="D16" s="6" t="inlineStr">
        <is>
          <t>East</t>
        </is>
      </c>
      <c r="E16" s="8" t="n">
        <v>2095</v>
      </c>
    </row>
    <row r="17">
      <c r="A17" s="5" t="n">
        <v>46307</v>
      </c>
      <c r="B17" s="6" t="inlineStr">
        <is>
          <t>INV-2114</t>
        </is>
      </c>
      <c r="C17" s="7" t="inlineStr">
        <is>
          <t>Harbor Fitness</t>
        </is>
      </c>
      <c r="D17" s="6" t="inlineStr">
        <is>
          <t>West</t>
        </is>
      </c>
      <c r="E17" s="8" t="n">
        <v>975</v>
      </c>
      <c r="G17" s="2" t="inlineStr">
        <is>
          <t>Week starting</t>
        </is>
      </c>
      <c r="H17" s="2" t="inlineStr">
        <is>
          <t>Sales</t>
        </is>
      </c>
    </row>
    <row r="18">
      <c r="A18" s="5" t="n">
        <v>46309</v>
      </c>
      <c r="B18" s="6" t="inlineStr">
        <is>
          <t>INV-2115</t>
        </is>
      </c>
      <c r="C18" s="7" t="inlineStr">
        <is>
          <t>Northwind Dental</t>
        </is>
      </c>
      <c r="D18" s="6" t="inlineStr">
        <is>
          <t>East</t>
        </is>
      </c>
      <c r="E18" s="8" t="n">
        <v>3150</v>
      </c>
      <c r="G18" s="15" t="n">
        <v>46279</v>
      </c>
      <c r="H18" s="16">
        <f>SUMIFS($E$4:$E$23,$A$4:$A$23,"&gt;="&amp;G18,$A$4:$A$23,"&lt;"&amp;G18+7)</f>
        <v>7775</v>
      </c>
    </row>
    <row r="19">
      <c r="A19" s="5" t="n">
        <v>46310</v>
      </c>
      <c r="B19" s="6" t="inlineStr">
        <is>
          <t>INV-2116</t>
        </is>
      </c>
      <c r="C19" s="7" t="inlineStr">
        <is>
          <t>Lumen Architects</t>
        </is>
      </c>
      <c r="D19" s="6" t="inlineStr">
        <is>
          <t>North</t>
        </is>
      </c>
      <c r="E19" s="8" t="n">
        <v>2730</v>
      </c>
      <c r="G19" s="17">
        <f>G18+7</f>
        <v>46286.0</v>
      </c>
      <c r="H19" s="16">
        <f>SUMIFS($E$4:$E$23,$A$4:$A$23,"&gt;="&amp;G19,$A$4:$A$23,"&lt;"&amp;G19+7)</f>
        <v>2505</v>
      </c>
    </row>
    <row r="20">
      <c r="A20" s="5" t="n">
        <v>46315</v>
      </c>
      <c r="B20" s="6" t="inlineStr">
        <is>
          <t>INV-2117</t>
        </is>
      </c>
      <c r="C20" s="7" t="inlineStr">
        <is>
          <t>Summit Logistics</t>
        </is>
      </c>
      <c r="D20" s="6" t="inlineStr">
        <is>
          <t>West</t>
        </is>
      </c>
      <c r="E20" s="8" t="n">
        <v>1890</v>
      </c>
      <c r="G20" s="17">
        <f>G19+7</f>
        <v>46293.0</v>
      </c>
      <c r="H20" s="16">
        <f>SUMIFS($E$4:$E$23,$A$4:$A$23,"&gt;="&amp;G20,$A$4:$A$23,"&lt;"&amp;G20+7)</f>
        <v>10425</v>
      </c>
    </row>
    <row r="21">
      <c r="A21" s="5" t="n">
        <v>46318</v>
      </c>
      <c r="B21" s="6" t="inlineStr">
        <is>
          <t>INV-2118</t>
        </is>
      </c>
      <c r="C21" s="7" t="inlineStr">
        <is>
          <t>Brightside Cafe</t>
        </is>
      </c>
      <c r="D21" s="6" t="inlineStr">
        <is>
          <t>East</t>
        </is>
      </c>
      <c r="E21" s="8" t="n">
        <v>1425</v>
      </c>
      <c r="G21" s="17">
        <f>G20+7</f>
        <v>46300.0</v>
      </c>
      <c r="H21" s="16">
        <f>SUMIFS($E$4:$E$23,$A$4:$A$23,"&gt;="&amp;G21,$A$4:$A$23,"&lt;"&amp;G21+7)</f>
        <v>3455</v>
      </c>
    </row>
    <row r="22">
      <c r="A22" s="5" t="n">
        <v>46322</v>
      </c>
      <c r="B22" s="6" t="inlineStr">
        <is>
          <t>INV-2119</t>
        </is>
      </c>
      <c r="C22" s="7" t="inlineStr">
        <is>
          <t>Cedar &amp; Pine Interiors</t>
        </is>
      </c>
      <c r="D22" s="6" t="inlineStr">
        <is>
          <t>North</t>
        </is>
      </c>
      <c r="E22" s="8" t="n">
        <v>3065</v>
      </c>
      <c r="G22" s="17">
        <f>G21+7</f>
        <v>46307.0</v>
      </c>
      <c r="H22" s="16">
        <f>SUMIFS($E$4:$E$23,$A$4:$A$23,"&gt;="&amp;G22,$A$4:$A$23,"&lt;"&amp;G22+7)</f>
        <v>6855</v>
      </c>
    </row>
    <row r="23">
      <c r="A23" s="5" t="n">
        <v>46325</v>
      </c>
      <c r="B23" s="6" t="inlineStr">
        <is>
          <t>INV-2120</t>
        </is>
      </c>
      <c r="C23" s="7" t="inlineStr">
        <is>
          <t>Harbor Fitness</t>
        </is>
      </c>
      <c r="D23" s="6" t="inlineStr">
        <is>
          <t>West</t>
        </is>
      </c>
      <c r="E23" s="8" t="n">
        <v>2310</v>
      </c>
      <c r="G23" s="18" t="inlineStr">
        <is>
          <t>Total</t>
        </is>
      </c>
      <c r="H23" s="19">
        <f>SUM(H18:H22)</f>
        <v>31015</v>
      </c>
    </row>
    <row r="24">
      <c r="A24" s="18" t="inlineStr">
        <is>
          <t>Total</t>
        </is>
      </c>
      <c r="E24" s="19">
        <f>SUM(E4:E23)</f>
        <v>47955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56" customWidth="1" min="3" max="3"/>
  </cols>
  <sheetData>
    <row r="1">
      <c r="A1" s="1" t="inlineStr">
        <is>
          <t>OneXcel Studio | SUMIFS Between Two Dates (examples)</t>
        </is>
      </c>
    </row>
    <row r="2">
      <c r="A2" s="20" t="inlineStr">
        <is>
          <t>Works in Excel 2010 and later, Microsoft 365 and Excel for the web. Yellow cells are inputs; change the dates in H3:H4 and the region in H5.</t>
        </is>
      </c>
    </row>
    <row r="4">
      <c r="A4" s="21" t="inlineStr">
        <is>
          <t>Cell</t>
        </is>
      </c>
      <c r="B4" s="21" t="inlineStr">
        <is>
          <t>Formula</t>
        </is>
      </c>
      <c r="C4" s="21" t="inlineStr">
        <is>
          <t>What it does</t>
        </is>
      </c>
    </row>
    <row r="5">
      <c r="A5" s="22" t="inlineStr">
        <is>
          <t>H8</t>
        </is>
      </c>
      <c r="B5" s="23" t="inlineStr">
        <is>
          <t>=SUMIFS($E$4:$E$23,$A$4:$A$23,"&gt;="&amp;$H$3,$A$4:$A$23,"&lt;="&amp;$H$4)</t>
        </is>
      </c>
      <c r="C5" s="22" t="inlineStr">
        <is>
          <t>Total between the start and end date, both included. Operators go in quotes, joined to the cell with &amp;.</t>
        </is>
      </c>
    </row>
    <row r="6">
      <c r="A6" s="22" t="inlineStr">
        <is>
          <t>H9</t>
        </is>
      </c>
      <c r="B6" s="23" t="inlineStr">
        <is>
          <t>=COUNTIFS($A$4:$A$23,"&gt;="&amp;$H$3,$A$4:$A$23,"&lt;="&amp;$H$4)</t>
        </is>
      </c>
      <c r="C6" s="22" t="inlineStr">
        <is>
          <t>Number of invoices in the range.</t>
        </is>
      </c>
    </row>
    <row r="7">
      <c r="A7" s="22" t="inlineStr">
        <is>
          <t>H10</t>
        </is>
      </c>
      <c r="B7" s="23" t="inlineStr">
        <is>
          <t>=SUMIFS(...,$D$4:$D$23,$H$5)</t>
        </is>
      </c>
      <c r="C7" s="22" t="inlineStr">
        <is>
          <t>Adds a third criterion: the region in H5.</t>
        </is>
      </c>
    </row>
    <row r="8">
      <c r="A8" s="22" t="inlineStr">
        <is>
          <t>H11</t>
        </is>
      </c>
      <c r="B8" s="23" t="inlineStr">
        <is>
          <t>=SUMIFS(...,$D$4:$D$23,"&lt;&gt;"&amp;$H$5)</t>
        </is>
      </c>
      <c r="C8" s="22" t="inlineStr">
        <is>
          <t>Every region except the one in H5.</t>
        </is>
      </c>
    </row>
    <row r="9">
      <c r="A9" s="22" t="inlineStr">
        <is>
          <t>H12</t>
        </is>
      </c>
      <c r="B9" s="23" t="inlineStr">
        <is>
          <t>=SUMPRODUCT(SUMIFS(...,$D$4:$D$23,{"East","West"}))</t>
        </is>
      </c>
      <c r="C9" s="22" t="inlineStr">
        <is>
          <t>OR logic: East or West. SUMIFS returns one total per region and SUMPRODUCT adds them.</t>
        </is>
      </c>
    </row>
    <row r="10">
      <c r="A10" s="22" t="inlineStr">
        <is>
          <t>H13</t>
        </is>
      </c>
      <c r="B10" s="23" t="inlineStr">
        <is>
          <t>=SUMIFS($E$4:$E$23,$A$4:$A$23,"&gt;="&amp;EOMONTH($H$4,-1)+1,$A$4:$A$23,"&lt;="&amp;EOMONTH($H$4,0))</t>
        </is>
      </c>
      <c r="C10" s="22" t="inlineStr">
        <is>
          <t>First to last day of the end date's month.</t>
        </is>
      </c>
    </row>
    <row r="11">
      <c r="A11" s="22" t="inlineStr">
        <is>
          <t>H14</t>
        </is>
      </c>
      <c r="B11" s="23" t="inlineStr">
        <is>
          <t>=SUMPRODUCT(($A$4:$A$23&gt;=$H$3)*($A$4:$A$23&lt;=$H$4)*$E$4:$E$23)</t>
        </is>
      </c>
      <c r="C11" s="22" t="inlineStr">
        <is>
          <t>Independent check of H8.</t>
        </is>
      </c>
    </row>
    <row r="12">
      <c r="A12" s="22" t="inlineStr">
        <is>
          <t>H18</t>
        </is>
      </c>
      <c r="B12" s="23" t="inlineStr">
        <is>
          <t>=SUMIFS($E$4:$E$23,$A$4:$A$23,"&gt;="&amp;G18,$A$4:$A$23,"&lt;"&amp;G18+7)</t>
        </is>
      </c>
      <c r="C12" s="22" t="inlineStr">
        <is>
          <t>Weekly total: start date included, start + 7 excluded, so no day is counted twice.</t>
        </is>
      </c>
    </row>
    <row r="14">
      <c r="A14" s="24" t="inlineStr">
        <is>
          <t>Try it: change the start date to Oct 1, 2026 and the end date to Oct 31, 2026. H8 then equals the October total in H13.</t>
        </is>
      </c>
    </row>
    <row r="15">
      <c r="A15" s="25" t="inlineStr">
        <is>
          <t>If your dates include times (for example from a POS export), use "&lt;"&amp;end+1 instead of "&lt;="&amp;end so the last day is fully included.</t>
        </is>
      </c>
    </row>
    <row r="17">
      <c r="A17" t="inlineStr">
        <is>
          <t>More free tutorials: https://onexcelstudio.com/excel-tutorials/</t>
        </is>
      </c>
    </row>
    <row r="18">
      <c r="A18" t="inlineStr">
        <is>
          <t>Templates: https://onexcelstudio.com/excel-templates/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2026-10-11T19:37:32Z</dcterms:created>
  <dcterms:modified xmlns:dcterms="http://purl.org/dc/terms/" xmlns:xsi="http://www.w3.org/2001/XMLSchema-instance" xsi:type="dcterms:W3CDTF">2026-10-11T19:37:32Z</dcterms:modified>
</cp:coreProperties>
</file>