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-Even" sheetId="1" state="visible" r:id="rId1"/>
    <sheet xmlns:r="http://schemas.openxmlformats.org/officeDocument/2006/relationships" name="How It Wor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#,##0;(#,##0)"/>
  </numFmts>
  <fonts count="9">
    <font>
      <name val="Calibri"/>
      <family val="2"/>
      <color theme="1"/>
      <sz val="11"/>
      <scheme val="minor"/>
    </font>
    <font>
      <name val="Calibri"/>
      <b val="1"/>
      <color rgb="000D1B2A"/>
      <sz val="14"/>
    </font>
    <font>
      <name val="Calibri"/>
      <b val="1"/>
      <color rgb="000D1B2A"/>
      <sz val="11"/>
    </font>
    <font>
      <name val="Calibri"/>
      <sz val="11"/>
    </font>
    <font>
      <name val="Calibri"/>
      <b val="1"/>
      <color rgb="00108C48"/>
    </font>
    <font>
      <i val="1"/>
      <color rgb="00595959"/>
    </font>
    <font>
      <name val="Consolas"/>
      <sz val="10"/>
    </font>
    <font>
      <b val="1"/>
      <color rgb="000276E5"/>
    </font>
    <font>
      <color rgb="00595959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8E1"/>
      </patternFill>
    </fill>
    <fill>
      <patternFill patternType="solid">
        <fgColor rgb="00E2F0D9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top style="thin">
        <color rgb="000D1B2A"/>
      </top>
      <bottom style="double">
        <color rgb="000D1B2A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1" pivotButton="0" quotePrefix="0" xfId="0"/>
    <xf numFmtId="164" fontId="3" fillId="3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  <xf numFmtId="3" fontId="3" fillId="3" borderId="1" pivotButton="0" quotePrefix="0" xfId="0"/>
    <xf numFmtId="166" fontId="3" fillId="0" borderId="1" pivotButton="0" quotePrefix="0" xfId="0"/>
    <xf numFmtId="4" fontId="3" fillId="3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  <xf numFmtId="4" fontId="3" fillId="0" borderId="1" applyAlignment="1" pivotButton="0" quotePrefix="0" xfId="0">
      <alignment horizontal="right"/>
    </xf>
    <xf numFmtId="0" fontId="2" fillId="0" borderId="1" pivotButton="0" quotePrefix="0" xfId="0"/>
    <xf numFmtId="3" fontId="2" fillId="0" borderId="1" applyAlignment="1" pivotButton="0" quotePrefix="0" xfId="0">
      <alignment horizontal="right"/>
    </xf>
    <xf numFmtId="164" fontId="2" fillId="0" borderId="1" applyAlignment="1" pivotButton="0" quotePrefix="0" xfId="0">
      <alignment horizontal="right"/>
    </xf>
    <xf numFmtId="164" fontId="2" fillId="0" borderId="2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3" fontId="3" fillId="3" borderId="1" applyAlignment="1" pivotButton="0" quotePrefix="0" xfId="0">
      <alignment horizontal="right"/>
    </xf>
    <xf numFmtId="0" fontId="4" fillId="0" borderId="0" pivotButton="0" quotePrefix="0" xfId="0"/>
    <xf numFmtId="0" fontId="5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Break-even chart</a:t>
            </a:r>
          </a:p>
        </rich>
      </tx>
    </title>
    <plotArea>
      <scatterChart>
        <ser>
          <idx val="0"/>
          <order val="0"/>
          <tx>
            <strRef>
              <f>'Break-Even'!H2</f>
            </strRef>
          </tx>
          <spPr>
            <a:ln xmlns:a="http://schemas.openxmlformats.org/drawingml/2006/main" w="28575">
              <a:solidFill>
                <a:srgbClr val="0276E5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'Break-Even'!$G$3:$G$11</f>
            </numRef>
          </xVal>
          <yVal>
            <numRef>
              <f>'Break-Even'!$H$3:$H$11</f>
            </numRef>
          </yVal>
          <smooth val="0"/>
        </ser>
        <ser>
          <idx val="1"/>
          <order val="1"/>
          <tx>
            <strRef>
              <f>'Break-Even'!I2</f>
            </strRef>
          </tx>
          <spPr>
            <a:ln xmlns:a="http://schemas.openxmlformats.org/drawingml/2006/main" w="28575">
              <a:solidFill>
                <a:srgbClr val="E67E2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'Break-Even'!$G$3:$G$11</f>
            </numRef>
          </xVal>
          <yVal>
            <numRef>
              <f>'Break-Even'!$I$3:$I$11</f>
            </numRef>
          </yVal>
          <smooth val="0"/>
        </ser>
        <axId val="10"/>
        <axId val="20"/>
      </scatterChart>
      <valAx>
        <axId val="1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 sold per month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13</row>
      <rowOff>0</rowOff>
    </from>
    <ext cx="558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3" customWidth="1" min="3" max="3"/>
    <col width="27" customWidth="1" min="4" max="4"/>
    <col width="13" customWidth="1" min="5" max="5"/>
    <col width="13" customWidth="1" min="6" max="6"/>
    <col width="9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Brightline Trading Co. | Break-Even Analysis: Gift Box (monthly)</t>
        </is>
      </c>
    </row>
    <row r="2">
      <c r="A2" s="2" t="inlineStr">
        <is>
          <t>Price and costs (per unit)</t>
        </is>
      </c>
      <c r="B2" s="2" t="inlineStr">
        <is>
          <t>Amount</t>
        </is>
      </c>
      <c r="D2" s="2" t="inlineStr">
        <is>
          <t>Break-even results</t>
        </is>
      </c>
      <c r="E2" s="2" t="inlineStr">
        <is>
          <t>Value</t>
        </is>
      </c>
      <c r="G2" s="3" t="inlineStr">
        <is>
          <t>Units</t>
        </is>
      </c>
      <c r="H2" s="3" t="inlineStr">
        <is>
          <t>Revenue</t>
        </is>
      </c>
      <c r="I2" s="3" t="inlineStr">
        <is>
          <t>Total Cost</t>
        </is>
      </c>
      <c r="J2" s="3" t="inlineStr">
        <is>
          <t>Profit</t>
        </is>
      </c>
    </row>
    <row r="3">
      <c r="A3" s="4" t="inlineStr">
        <is>
          <t>Selling price</t>
        </is>
      </c>
      <c r="B3" s="5" t="n">
        <v>45</v>
      </c>
      <c r="D3" s="4" t="inlineStr">
        <is>
          <t>Contribution margin / unit</t>
        </is>
      </c>
      <c r="E3" s="6">
        <f>B3-B8</f>
        <v>27</v>
      </c>
      <c r="G3" s="7" t="n">
        <v>0</v>
      </c>
      <c r="H3" s="8">
        <f>G3*$B$3</f>
        <v>0</v>
      </c>
      <c r="I3" s="8">
        <f>$B$17+G3*$B$8</f>
        <v>10850</v>
      </c>
      <c r="J3" s="8">
        <f>H3-I3</f>
        <v>-10850</v>
      </c>
    </row>
    <row r="4">
      <c r="A4" s="4" t="inlineStr">
        <is>
          <t>Materials</t>
        </is>
      </c>
      <c r="B4" s="9" t="n">
        <v>10.75</v>
      </c>
      <c r="D4" s="4" t="inlineStr">
        <is>
          <t>Contribution margin ratio</t>
        </is>
      </c>
      <c r="E4" s="10">
        <f>E3/B3</f>
        <v>0.6</v>
      </c>
      <c r="G4" s="7" t="n">
        <v>100</v>
      </c>
      <c r="H4" s="8">
        <f>G4*$B$3</f>
        <v>4500</v>
      </c>
      <c r="I4" s="8">
        <f>$B$17+G4*$B$8</f>
        <v>12650</v>
      </c>
      <c r="J4" s="8">
        <f>H4-I4</f>
        <v>-8150</v>
      </c>
    </row>
    <row r="5">
      <c r="A5" s="4" t="inlineStr">
        <is>
          <t>Packaging</t>
        </is>
      </c>
      <c r="B5" s="9" t="n">
        <v>2.4</v>
      </c>
      <c r="D5" s="4" t="inlineStr">
        <is>
          <t>Break-even units (exact)</t>
        </is>
      </c>
      <c r="E5" s="11">
        <f>B17/E3</f>
        <v>401.851851851852</v>
      </c>
      <c r="G5" s="7" t="n">
        <v>200</v>
      </c>
      <c r="H5" s="8">
        <f>G5*$B$3</f>
        <v>9000</v>
      </c>
      <c r="I5" s="8">
        <f>$B$17+G5*$B$8</f>
        <v>14450</v>
      </c>
      <c r="J5" s="8">
        <f>H5-I5</f>
        <v>-5450</v>
      </c>
    </row>
    <row r="6">
      <c r="A6" s="4" t="inlineStr">
        <is>
          <t>Shipping</t>
        </is>
      </c>
      <c r="B6" s="9" t="n">
        <v>3.5</v>
      </c>
      <c r="D6" s="12" t="inlineStr">
        <is>
          <t>Break-even units</t>
        </is>
      </c>
      <c r="E6" s="13">
        <f>ROUNDUP(E5,0)</f>
        <v>402</v>
      </c>
      <c r="G6" s="7" t="n">
        <v>300</v>
      </c>
      <c r="H6" s="8">
        <f>G6*$B$3</f>
        <v>13500</v>
      </c>
      <c r="I6" s="8">
        <f>$B$17+G6*$B$8</f>
        <v>16250</v>
      </c>
      <c r="J6" s="8">
        <f>H6-I6</f>
        <v>-2750</v>
      </c>
    </row>
    <row r="7">
      <c r="A7" s="4" t="inlineStr">
        <is>
          <t>Card fees (3% of price)</t>
        </is>
      </c>
      <c r="B7" s="11">
        <f>ROUND(B3*3%,2)</f>
        <v>1.35</v>
      </c>
      <c r="D7" s="12" t="inlineStr">
        <is>
          <t>Break-even sales</t>
        </is>
      </c>
      <c r="E7" s="14">
        <f>B17/E4</f>
        <v>18083.3333333333</v>
      </c>
      <c r="G7" s="7" t="n">
        <v>400</v>
      </c>
      <c r="H7" s="8">
        <f>G7*$B$3</f>
        <v>18000</v>
      </c>
      <c r="I7" s="8">
        <f>$B$17+G7*$B$8</f>
        <v>18050</v>
      </c>
      <c r="J7" s="8">
        <f>H7-I7</f>
        <v>-50</v>
      </c>
    </row>
    <row r="8">
      <c r="A8" s="12" t="inlineStr">
        <is>
          <t>Total variable cost</t>
        </is>
      </c>
      <c r="B8" s="15">
        <f>SUM(B4:B7)</f>
        <v>18</v>
      </c>
      <c r="D8" s="4" t="inlineStr">
        <is>
          <t>Target monthly profit</t>
        </is>
      </c>
      <c r="E8" s="5" t="n">
        <v>5400</v>
      </c>
      <c r="G8" s="7" t="n">
        <v>500</v>
      </c>
      <c r="H8" s="8">
        <f>G8*$B$3</f>
        <v>22500</v>
      </c>
      <c r="I8" s="8">
        <f>$B$17+G8*$B$8</f>
        <v>19850</v>
      </c>
      <c r="J8" s="8">
        <f>H8-I8</f>
        <v>2650</v>
      </c>
    </row>
    <row r="9">
      <c r="D9" s="4" t="inlineStr">
        <is>
          <t>Units for target profit</t>
        </is>
      </c>
      <c r="E9" s="16">
        <f>ROUNDUP((B17+E8)/E3,0)</f>
        <v>602</v>
      </c>
      <c r="G9" s="7" t="n">
        <v>600</v>
      </c>
      <c r="H9" s="8">
        <f>G9*$B$3</f>
        <v>27000</v>
      </c>
      <c r="I9" s="8">
        <f>$B$17+G9*$B$8</f>
        <v>21650</v>
      </c>
      <c r="J9" s="8">
        <f>H9-I9</f>
        <v>5350</v>
      </c>
    </row>
    <row r="10">
      <c r="A10" s="2" t="inlineStr">
        <is>
          <t>Fixed costs (per month)</t>
        </is>
      </c>
      <c r="B10" s="2" t="inlineStr">
        <is>
          <t>Amount</t>
        </is>
      </c>
      <c r="D10" s="4" t="inlineStr">
        <is>
          <t>Planned units</t>
        </is>
      </c>
      <c r="E10" s="17" t="n">
        <v>550</v>
      </c>
      <c r="G10" s="7" t="n">
        <v>700</v>
      </c>
      <c r="H10" s="8">
        <f>G10*$B$3</f>
        <v>31500</v>
      </c>
      <c r="I10" s="8">
        <f>$B$17+G10*$B$8</f>
        <v>23450</v>
      </c>
      <c r="J10" s="8">
        <f>H10-I10</f>
        <v>8050</v>
      </c>
    </row>
    <row r="11">
      <c r="A11" s="4" t="inlineStr">
        <is>
          <t>Rent</t>
        </is>
      </c>
      <c r="B11" s="9" t="n">
        <v>2400</v>
      </c>
      <c r="D11" s="4" t="inlineStr">
        <is>
          <t>Planned profit</t>
        </is>
      </c>
      <c r="E11" s="6">
        <f>E10*E3-B17</f>
        <v>4000</v>
      </c>
      <c r="G11" s="7" t="n">
        <v>800</v>
      </c>
      <c r="H11" s="8">
        <f>G11*$B$3</f>
        <v>36000</v>
      </c>
      <c r="I11" s="8">
        <f>$B$17+G11*$B$8</f>
        <v>25250</v>
      </c>
      <c r="J11" s="8">
        <f>H11-I11</f>
        <v>10750</v>
      </c>
    </row>
    <row r="12">
      <c r="A12" s="4" t="inlineStr">
        <is>
          <t>Wages</t>
        </is>
      </c>
      <c r="B12" s="9" t="n">
        <v>6200</v>
      </c>
      <c r="D12" s="4" t="inlineStr">
        <is>
          <t>Margin of safety</t>
        </is>
      </c>
      <c r="E12" s="10">
        <f>(E10-E5)/E10</f>
        <v>0.269360269360269</v>
      </c>
    </row>
    <row r="13">
      <c r="A13" s="4" t="inlineStr">
        <is>
          <t>Insurance</t>
        </is>
      </c>
      <c r="B13" s="9" t="n">
        <v>350</v>
      </c>
      <c r="D13" s="4" t="inlineStr">
        <is>
          <t>Profit at break-even</t>
        </is>
      </c>
      <c r="E13" s="11">
        <f>ROUND(E5*E3-B17,2)</f>
        <v>0</v>
      </c>
      <c r="F13" s="18" t="str">
        <f>IF(E13=0,"Breaks even","Check")</f>
        <v>Breaks even</v>
      </c>
    </row>
    <row r="14">
      <c r="A14" s="4" t="inlineStr">
        <is>
          <t>Software</t>
        </is>
      </c>
      <c r="B14" s="9" t="n">
        <v>300</v>
      </c>
    </row>
    <row r="15">
      <c r="A15" s="4" t="inlineStr">
        <is>
          <t>Marketing</t>
        </is>
      </c>
      <c r="B15" s="9" t="n">
        <v>1200</v>
      </c>
    </row>
    <row r="16">
      <c r="A16" s="4" t="inlineStr">
        <is>
          <t>Utilities</t>
        </is>
      </c>
      <c r="B16" s="9" t="n">
        <v>400</v>
      </c>
    </row>
    <row r="17">
      <c r="A17" s="12" t="inlineStr">
        <is>
          <t>Total fixed costs</t>
        </is>
      </c>
      <c r="B17" s="15">
        <f>SUM(B11:B16)</f>
        <v>10850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56" customWidth="1" min="3" max="3"/>
  </cols>
  <sheetData>
    <row r="1">
      <c r="A1" s="1" t="inlineStr">
        <is>
          <t>OneXcel Studio | Break-Even Analysis (template)</t>
        </is>
      </c>
    </row>
    <row r="2">
      <c r="A2" s="19" t="inlineStr">
        <is>
          <t>Works in Excel 2010 and later, Microsoft 365 and Excel for the web. Yellow cells are inputs. All amounts are per month, before income tax.</t>
        </is>
      </c>
    </row>
    <row r="4">
      <c r="A4" s="20" t="inlineStr">
        <is>
          <t>Cell</t>
        </is>
      </c>
      <c r="B4" s="20" t="inlineStr">
        <is>
          <t>Formula</t>
        </is>
      </c>
      <c r="C4" s="20" t="inlineStr">
        <is>
          <t>What it does</t>
        </is>
      </c>
    </row>
    <row r="5">
      <c r="A5" s="21" t="inlineStr">
        <is>
          <t>B8</t>
        </is>
      </c>
      <c r="B5" s="22" t="inlineStr">
        <is>
          <t>=SUM(B4:B7)</t>
        </is>
      </c>
      <c r="C5" s="21" t="inlineStr">
        <is>
          <t>Variable cost per unit: costs that rise with every unit sold.</t>
        </is>
      </c>
    </row>
    <row r="6">
      <c r="A6" s="21" t="inlineStr">
        <is>
          <t>B17</t>
        </is>
      </c>
      <c r="B6" s="22" t="inlineStr">
        <is>
          <t>=SUM(B11:B16)</t>
        </is>
      </c>
      <c r="C6" s="21" t="inlineStr">
        <is>
          <t>Fixed costs per month: costs that stay the same whatever you sell.</t>
        </is>
      </c>
    </row>
    <row r="7">
      <c r="A7" s="21" t="inlineStr">
        <is>
          <t>E3</t>
        </is>
      </c>
      <c r="B7" s="22" t="inlineStr">
        <is>
          <t>=B3-B8</t>
        </is>
      </c>
      <c r="C7" s="21" t="inlineStr">
        <is>
          <t>Contribution margin per unit: what each sale contributes toward fixed costs.</t>
        </is>
      </c>
    </row>
    <row r="8">
      <c r="A8" s="21" t="inlineStr">
        <is>
          <t>E4</t>
        </is>
      </c>
      <c r="B8" s="22" t="inlineStr">
        <is>
          <t>=E3/B3</t>
        </is>
      </c>
      <c r="C8" s="21" t="inlineStr">
        <is>
          <t>Contribution margin ratio: contribution per dollar of sales.</t>
        </is>
      </c>
    </row>
    <row r="9">
      <c r="A9" s="21" t="inlineStr">
        <is>
          <t>E5</t>
        </is>
      </c>
      <c r="B9" s="22" t="inlineStr">
        <is>
          <t>=B17/E3</t>
        </is>
      </c>
      <c r="C9" s="21" t="inlineStr">
        <is>
          <t>Break-even point in units (exact).</t>
        </is>
      </c>
    </row>
    <row r="10">
      <c r="A10" s="21" t="inlineStr">
        <is>
          <t>E6</t>
        </is>
      </c>
      <c r="B10" s="22" t="inlineStr">
        <is>
          <t>=ROUNDUP(E5,0)</t>
        </is>
      </c>
      <c r="C10" s="21" t="inlineStr">
        <is>
          <t>Break-even units, rounded up: you cannot sell part of a unit.</t>
        </is>
      </c>
    </row>
    <row r="11">
      <c r="A11" s="21" t="inlineStr">
        <is>
          <t>E7</t>
        </is>
      </c>
      <c r="B11" s="22" t="inlineStr">
        <is>
          <t>=B17/E4</t>
        </is>
      </c>
      <c r="C11" s="21" t="inlineStr">
        <is>
          <t>Break-even point in sales dollars.</t>
        </is>
      </c>
    </row>
    <row r="12">
      <c r="A12" s="21" t="inlineStr">
        <is>
          <t>E9</t>
        </is>
      </c>
      <c r="B12" s="22" t="inlineStr">
        <is>
          <t>=ROUNDUP((B17+E8)/E3,0)</t>
        </is>
      </c>
      <c r="C12" s="21" t="inlineStr">
        <is>
          <t>Units needed to earn the target profit.</t>
        </is>
      </c>
    </row>
    <row r="13">
      <c r="A13" s="21" t="inlineStr">
        <is>
          <t>E11</t>
        </is>
      </c>
      <c r="B13" s="22" t="inlineStr">
        <is>
          <t>=E10*E3-B17</t>
        </is>
      </c>
      <c r="C13" s="21" t="inlineStr">
        <is>
          <t>Profit at the planned sales volume.</t>
        </is>
      </c>
    </row>
    <row r="14">
      <c r="A14" s="21" t="inlineStr">
        <is>
          <t>E12</t>
        </is>
      </c>
      <c r="B14" s="22" t="inlineStr">
        <is>
          <t>=(E10-E5)/E10</t>
        </is>
      </c>
      <c r="C14" s="21" t="inlineStr">
        <is>
          <t>Margin of safety: how far sales can fall before you make a loss.</t>
        </is>
      </c>
    </row>
    <row r="15">
      <c r="A15" s="21" t="inlineStr">
        <is>
          <t>H3</t>
        </is>
      </c>
      <c r="B15" s="22" t="inlineStr">
        <is>
          <t>=G3*$B$3</t>
        </is>
      </c>
      <c r="C15" s="21" t="inlineStr">
        <is>
          <t>Chart data: revenue at each volume. I3 = fixed + variable cost; J3 = profit.</t>
        </is>
      </c>
    </row>
    <row r="17">
      <c r="A17" s="23" t="inlineStr">
        <is>
          <t>Try it: Data &gt; What-If Analysis &gt; Goal Seek. Set cell E11 to value 0 by changing cell E10. E10 becomes 401.85, the break-even point.</t>
        </is>
      </c>
    </row>
    <row r="18">
      <c r="A18" s="24" t="inlineStr">
        <is>
          <t>Card fees in B7 are a percentage of the price, so they are recalculated if you change the price.</t>
        </is>
      </c>
    </row>
    <row r="19">
      <c r="A19" s="24" t="inlineStr">
        <is>
          <t>For several products, use a weighted-average contribution margin based on your sales mix.</t>
        </is>
      </c>
    </row>
    <row r="21">
      <c r="A21" t="inlineStr">
        <is>
          <t>More free tutorials: https://onexcelstudio.com/excel-tutorials/</t>
        </is>
      </c>
    </row>
    <row r="22">
      <c r="A22" t="inlineStr">
        <is>
          <t>Templates: https://onexcelstudio.com/excel-templates/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2026-10-11T19:26:29Z</dcterms:created>
  <dcterms:modified xmlns:dcterms="http://purl.org/dc/terms/" xmlns:xsi="http://www.w3.org/2001/XMLSchema-instance" xsi:type="dcterms:W3CDTF">2026-10-11T19:26:29Z</dcterms:modified>
</cp:coreProperties>
</file>