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Aging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 d, yyyy"/>
    <numFmt numFmtId="166" formatCode="$#,##0.00"/>
    <numFmt numFmtId="167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DDEBF7"/>
      </patternFill>
    </fill>
    <fill>
      <patternFill patternType="solid">
        <fgColor rgb="00E2F0D9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thin">
        <color rgb="000D1B2A"/>
      </top>
      <bottom style="double">
        <color rgb="000D1B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165" fontId="3" fillId="2" borderId="1" applyAlignment="1" pivotButton="0" quotePrefix="0" xfId="0">
      <alignment horizontal="center"/>
    </xf>
    <xf numFmtId="4" fontId="3" fillId="2" borderId="1" pivotButton="0" quotePrefix="0" xfId="0"/>
    <xf numFmtId="1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66" fontId="2" fillId="0" borderId="2" pivotButton="0" quotePrefix="0" xfId="0"/>
    <xf numFmtId="0" fontId="3" fillId="0" borderId="1" pivotButton="0" quotePrefix="0" xfId="0"/>
    <xf numFmtId="4" fontId="3" fillId="0" borderId="1" pivotButton="0" quotePrefix="0" xfId="0"/>
    <xf numFmtId="167" fontId="3" fillId="0" borderId="1" applyAlignment="1" pivotButton="0" quotePrefix="0" xfId="0">
      <alignment horizontal="center"/>
    </xf>
    <xf numFmtId="9" fontId="3" fillId="2" borderId="1" applyAlignment="1" pivotButton="0" quotePrefix="0" xfId="0">
      <alignment horizontal="center"/>
    </xf>
    <xf numFmtId="167" fontId="2" fillId="0" borderId="2" applyAlignment="1" pivotButton="0" quotePrefix="0" xfId="0">
      <alignment horizontal="center"/>
    </xf>
    <xf numFmtId="1" fontId="2" fillId="0" borderId="2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5" fillId="0" borderId="0" pivotButton="0" quotePrefix="0" xfId="0"/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>
      <c r="A1" s="1" t="inlineStr">
        <is>
          <t>Brightline Trading Co. | Accounts Receivable Aging Report</t>
        </is>
      </c>
    </row>
    <row r="2">
      <c r="A2" s="2" t="inlineStr">
        <is>
          <t>As of date</t>
        </is>
      </c>
      <c r="B2" s="3" t="n">
        <v>46295</v>
      </c>
    </row>
    <row r="3">
      <c r="A3" s="4" t="inlineStr">
        <is>
          <t>Customer</t>
        </is>
      </c>
      <c r="B3" s="4" t="inlineStr">
        <is>
          <t>Invoice #</t>
        </is>
      </c>
      <c r="C3" s="4" t="inlineStr">
        <is>
          <t>Invoice Date</t>
        </is>
      </c>
      <c r="D3" s="4" t="inlineStr">
        <is>
          <t>Due Date</t>
        </is>
      </c>
      <c r="E3" s="4" t="inlineStr">
        <is>
          <t>Open Balance</t>
        </is>
      </c>
      <c r="F3" s="5" t="inlineStr">
        <is>
          <t>Days Past Due</t>
        </is>
      </c>
      <c r="G3" s="5" t="inlineStr">
        <is>
          <t>Aging Bucket</t>
        </is>
      </c>
    </row>
    <row r="4">
      <c r="A4" s="6" t="inlineStr">
        <is>
          <t>Brightside Cafe</t>
        </is>
      </c>
      <c r="B4" s="7" t="inlineStr">
        <is>
          <t>INV-1019</t>
        </is>
      </c>
      <c r="C4" s="8" t="n">
        <v>46205</v>
      </c>
      <c r="D4" s="8" t="n">
        <v>46235</v>
      </c>
      <c r="E4" s="9" t="n">
        <v>1375</v>
      </c>
      <c r="F4" s="10">
        <f>MAX(0,$B$2-D4)</f>
        <v>60</v>
      </c>
      <c r="G4" s="11" t="str">
        <f>IF(F4=0,"Current",IF(F4&lt;=30,"1-30 days",IF(F4&lt;=60,"31-60 days",IF(F4&lt;=90,"61-90 days","Over 90 days"))))</f>
        <v>31-60 days</v>
      </c>
    </row>
    <row r="5">
      <c r="A5" s="6" t="inlineStr">
        <is>
          <t>Brightside Cafe</t>
        </is>
      </c>
      <c r="B5" s="7" t="inlineStr">
        <is>
          <t>INV-1041</t>
        </is>
      </c>
      <c r="C5" s="8" t="n">
        <v>46280</v>
      </c>
      <c r="D5" s="8" t="n">
        <v>46310</v>
      </c>
      <c r="E5" s="9" t="n">
        <v>3250</v>
      </c>
      <c r="F5" s="10">
        <f>MAX(0,$B$2-D5)</f>
        <v>0</v>
      </c>
      <c r="G5" s="11" t="str">
        <f>IF(F5=0,"Current",IF(F5&lt;=30,"1-30 days",IF(F5&lt;=60,"31-60 days",IF(F5&lt;=90,"61-90 days","Over 90 days"))))</f>
        <v>Current</v>
      </c>
    </row>
    <row r="6">
      <c r="A6" s="6" t="inlineStr">
        <is>
          <t>Cedar &amp; Pine Interiors</t>
        </is>
      </c>
      <c r="B6" s="7" t="inlineStr">
        <is>
          <t>INV-1016</t>
        </is>
      </c>
      <c r="C6" s="8" t="n">
        <v>46185</v>
      </c>
      <c r="D6" s="8" t="n">
        <v>46215</v>
      </c>
      <c r="E6" s="9" t="n">
        <v>3960</v>
      </c>
      <c r="F6" s="10">
        <f>MAX(0,$B$2-D6)</f>
        <v>80</v>
      </c>
      <c r="G6" s="11" t="str">
        <f>IF(F6=0,"Current",IF(F6&lt;=30,"1-30 days",IF(F6&lt;=60,"31-60 days",IF(F6&lt;=90,"61-90 days","Over 90 days"))))</f>
        <v>61-90 days</v>
      </c>
    </row>
    <row r="7">
      <c r="A7" s="6" t="inlineStr">
        <is>
          <t>Harbor Fitness</t>
        </is>
      </c>
      <c r="B7" s="7" t="inlineStr">
        <is>
          <t>INV-1009</t>
        </is>
      </c>
      <c r="C7" s="8" t="n">
        <v>46162</v>
      </c>
      <c r="D7" s="8" t="n">
        <v>46192</v>
      </c>
      <c r="E7" s="9" t="n">
        <v>2840</v>
      </c>
      <c r="F7" s="10">
        <f>MAX(0,$B$2-D7)</f>
        <v>103</v>
      </c>
      <c r="G7" s="11" t="str">
        <f>IF(F7=0,"Current",IF(F7&lt;=30,"1-30 days",IF(F7&lt;=60,"31-60 days",IF(F7&lt;=90,"61-90 days","Over 90 days"))))</f>
        <v>Over 90 days</v>
      </c>
    </row>
    <row r="8">
      <c r="A8" s="6" t="inlineStr">
        <is>
          <t>Harbor Fitness</t>
        </is>
      </c>
      <c r="B8" s="7" t="inlineStr">
        <is>
          <t>INV-1030</t>
        </is>
      </c>
      <c r="C8" s="8" t="n">
        <v>46254</v>
      </c>
      <c r="D8" s="8" t="n">
        <v>46284</v>
      </c>
      <c r="E8" s="9" t="n">
        <v>2150</v>
      </c>
      <c r="F8" s="10">
        <f>MAX(0,$B$2-D8)</f>
        <v>11</v>
      </c>
      <c r="G8" s="11" t="str">
        <f>IF(F8=0,"Current",IF(F8&lt;=30,"1-30 days",IF(F8&lt;=60,"31-60 days",IF(F8&lt;=90,"61-90 days","Over 90 days"))))</f>
        <v>1-30 days</v>
      </c>
    </row>
    <row r="9">
      <c r="A9" s="6" t="inlineStr">
        <is>
          <t>Lumen Architects</t>
        </is>
      </c>
      <c r="B9" s="7" t="inlineStr">
        <is>
          <t>INV-1027</t>
        </is>
      </c>
      <c r="C9" s="8" t="n">
        <v>46239</v>
      </c>
      <c r="D9" s="8" t="n">
        <v>46269</v>
      </c>
      <c r="E9" s="9" t="n">
        <v>7800</v>
      </c>
      <c r="F9" s="10">
        <f>MAX(0,$B$2-D9)</f>
        <v>26</v>
      </c>
      <c r="G9" s="11" t="str">
        <f>IF(F9=0,"Current",IF(F9&lt;=30,"1-30 days",IF(F9&lt;=60,"31-60 days",IF(F9&lt;=90,"61-90 days","Over 90 days"))))</f>
        <v>1-30 days</v>
      </c>
    </row>
    <row r="10">
      <c r="A10" s="6" t="inlineStr">
        <is>
          <t>Northwind Dental</t>
        </is>
      </c>
      <c r="B10" s="7" t="inlineStr">
        <is>
          <t>INV-1038</t>
        </is>
      </c>
      <c r="C10" s="8" t="n">
        <v>46267</v>
      </c>
      <c r="D10" s="8" t="n">
        <v>46297</v>
      </c>
      <c r="E10" s="9" t="n">
        <v>5480</v>
      </c>
      <c r="F10" s="10">
        <f>MAX(0,$B$2-D10)</f>
        <v>0</v>
      </c>
      <c r="G10" s="11" t="str">
        <f>IF(F10=0,"Current",IF(F10&lt;=30,"1-30 days",IF(F10&lt;=60,"31-60 days",IF(F10&lt;=90,"61-90 days","Over 90 days"))))</f>
        <v>Current</v>
      </c>
    </row>
    <row r="11">
      <c r="A11" s="6" t="inlineStr">
        <is>
          <t>Northwind Dental</t>
        </is>
      </c>
      <c r="B11" s="7" t="inlineStr">
        <is>
          <t>INV-1044</t>
        </is>
      </c>
      <c r="C11" s="8" t="n">
        <v>46290</v>
      </c>
      <c r="D11" s="8" t="n">
        <v>46320</v>
      </c>
      <c r="E11" s="9" t="n">
        <v>1850</v>
      </c>
      <c r="F11" s="10">
        <f>MAX(0,$B$2-D11)</f>
        <v>0</v>
      </c>
      <c r="G11" s="11" t="str">
        <f>IF(F11=0,"Current",IF(F11&lt;=30,"1-30 days",IF(F11&lt;=60,"31-60 days",IF(F11&lt;=90,"61-90 days","Over 90 days"))))</f>
        <v>Current</v>
      </c>
    </row>
    <row r="12">
      <c r="A12" s="6" t="inlineStr">
        <is>
          <t>Summit Logistics</t>
        </is>
      </c>
      <c r="B12" s="7" t="inlineStr">
        <is>
          <t>INV-1002</t>
        </is>
      </c>
      <c r="C12" s="8" t="n">
        <v>46140</v>
      </c>
      <c r="D12" s="8" t="n">
        <v>46170</v>
      </c>
      <c r="E12" s="9" t="n">
        <v>6175</v>
      </c>
      <c r="F12" s="10">
        <f>MAX(0,$B$2-D12)</f>
        <v>125</v>
      </c>
      <c r="G12" s="11" t="str">
        <f>IF(F12=0,"Current",IF(F12&lt;=30,"1-30 days",IF(F12&lt;=60,"31-60 days",IF(F12&lt;=90,"61-90 days","Over 90 days"))))</f>
        <v>Over 90 days</v>
      </c>
    </row>
    <row r="13">
      <c r="A13" s="6" t="inlineStr">
        <is>
          <t>Summit Logistics</t>
        </is>
      </c>
      <c r="B13" s="7" t="inlineStr">
        <is>
          <t>INV-1021</t>
        </is>
      </c>
      <c r="C13" s="8" t="n">
        <v>46213</v>
      </c>
      <c r="D13" s="8" t="n">
        <v>46243</v>
      </c>
      <c r="E13" s="9" t="n">
        <v>4620</v>
      </c>
      <c r="F13" s="10">
        <f>MAX(0,$B$2-D13)</f>
        <v>52</v>
      </c>
      <c r="G13" s="11" t="str">
        <f>IF(F13=0,"Current",IF(F13&lt;=30,"1-30 days",IF(F13&lt;=60,"31-60 days",IF(F13&lt;=90,"61-90 days","Over 90 days"))))</f>
        <v>31-60 days</v>
      </c>
    </row>
    <row r="14">
      <c r="A14" s="2" t="inlineStr">
        <is>
          <t>Total open receivables</t>
        </is>
      </c>
      <c r="E14" s="12">
        <f>SUM(E4:E13)</f>
        <v>39500</v>
      </c>
    </row>
    <row r="16">
      <c r="A16" s="4" t="inlineStr">
        <is>
          <t>Aging Bucket</t>
        </is>
      </c>
      <c r="B16" s="4" t="inlineStr">
        <is>
          <t>Balance</t>
        </is>
      </c>
      <c r="C16" s="4" t="inlineStr">
        <is>
          <t>% of Total</t>
        </is>
      </c>
      <c r="D16" s="4" t="inlineStr">
        <is>
          <t>Invoices</t>
        </is>
      </c>
      <c r="E16" s="4" t="inlineStr">
        <is>
          <t>Loss Rate</t>
        </is>
      </c>
      <c r="F16" s="4" t="inlineStr">
        <is>
          <t>Allowance</t>
        </is>
      </c>
    </row>
    <row r="17">
      <c r="A17" s="13" t="inlineStr">
        <is>
          <t>Current</t>
        </is>
      </c>
      <c r="B17" s="14">
        <f>SUMIFS($E$4:$E$13,$G$4:$G$13,$A17)</f>
        <v>10580</v>
      </c>
      <c r="C17" s="15">
        <f>IF($B$22=0,0,B17/$B$22)</f>
        <v>0.267848101265823</v>
      </c>
      <c r="D17" s="10">
        <f>COUNTIFS($G$4:$G$13,$A17)</f>
        <v>3</v>
      </c>
      <c r="E17" s="16" t="n">
        <v>0.01</v>
      </c>
      <c r="F17" s="14">
        <f>ROUND(B17*E17,2)</f>
        <v>105.8</v>
      </c>
    </row>
    <row r="18">
      <c r="A18" s="13" t="inlineStr">
        <is>
          <t>1-30 days</t>
        </is>
      </c>
      <c r="B18" s="14">
        <f>SUMIFS($E$4:$E$13,$G$4:$G$13,$A18)</f>
        <v>9950</v>
      </c>
      <c r="C18" s="15">
        <f>IF($B$22=0,0,B18/$B$22)</f>
        <v>0.251898734177215</v>
      </c>
      <c r="D18" s="10">
        <f>COUNTIFS($G$4:$G$13,$A18)</f>
        <v>2</v>
      </c>
      <c r="E18" s="16" t="n">
        <v>0.03</v>
      </c>
      <c r="F18" s="14">
        <f>ROUND(B18*E18,2)</f>
        <v>298.5</v>
      </c>
    </row>
    <row r="19">
      <c r="A19" s="13" t="inlineStr">
        <is>
          <t>31-60 days</t>
        </is>
      </c>
      <c r="B19" s="14">
        <f>SUMIFS($E$4:$E$13,$G$4:$G$13,$A19)</f>
        <v>5995</v>
      </c>
      <c r="C19" s="15">
        <f>IF($B$22=0,0,B19/$B$22)</f>
        <v>0.151772151898734</v>
      </c>
      <c r="D19" s="10">
        <f>COUNTIFS($G$4:$G$13,$A19)</f>
        <v>2</v>
      </c>
      <c r="E19" s="16" t="n">
        <v>0.1</v>
      </c>
      <c r="F19" s="14">
        <f>ROUND(B19*E19,2)</f>
        <v>599.5</v>
      </c>
    </row>
    <row r="20">
      <c r="A20" s="13" t="inlineStr">
        <is>
          <t>61-90 days</t>
        </is>
      </c>
      <c r="B20" s="14">
        <f>SUMIFS($E$4:$E$13,$G$4:$G$13,$A20)</f>
        <v>3960</v>
      </c>
      <c r="C20" s="15">
        <f>IF($B$22=0,0,B20/$B$22)</f>
        <v>0.100253164556962</v>
      </c>
      <c r="D20" s="10">
        <f>COUNTIFS($G$4:$G$13,$A20)</f>
        <v>1</v>
      </c>
      <c r="E20" s="16" t="n">
        <v>0.25</v>
      </c>
      <c r="F20" s="14">
        <f>ROUND(B20*E20,2)</f>
        <v>990</v>
      </c>
    </row>
    <row r="21">
      <c r="A21" s="13" t="inlineStr">
        <is>
          <t>Over 90 days</t>
        </is>
      </c>
      <c r="B21" s="14">
        <f>SUMIFS($E$4:$E$13,$G$4:$G$13,$A21)</f>
        <v>9015</v>
      </c>
      <c r="C21" s="15">
        <f>IF($B$22=0,0,B21/$B$22)</f>
        <v>0.228227848101266</v>
      </c>
      <c r="D21" s="10">
        <f>COUNTIFS($G$4:$G$13,$A21)</f>
        <v>2</v>
      </c>
      <c r="E21" s="16" t="n">
        <v>0.5</v>
      </c>
      <c r="F21" s="14">
        <f>ROUND(B21*E21,2)</f>
        <v>4507.5</v>
      </c>
    </row>
    <row r="22">
      <c r="A22" s="2" t="inlineStr">
        <is>
          <t>Total</t>
        </is>
      </c>
      <c r="B22" s="12">
        <f>SUM(B17:B21)</f>
        <v>39500</v>
      </c>
      <c r="C22" s="17">
        <f>SUM(C17:C21)</f>
        <v>1</v>
      </c>
      <c r="D22" s="18">
        <f>SUM(D17:D21)</f>
        <v>10</v>
      </c>
      <c r="F22" s="12">
        <f>SUM(F17:F21)</f>
        <v>6501.3</v>
      </c>
      <c r="G22" s="19" t="str">
        <f>IF(ROUND(B22-E14,2)=0,"Ties to total","Check buckets")</f>
        <v>Ties to total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Accounts Receivable Aging Report (template)</t>
        </is>
      </c>
    </row>
    <row r="2">
      <c r="A2" s="20" t="inlineStr">
        <is>
          <t>Works in all current Excel versions (2010 and later, Microsoft 365, Excel for the web). Yellow cells are inputs.</t>
        </is>
      </c>
    </row>
    <row r="4">
      <c r="A4" s="21" t="inlineStr">
        <is>
          <t>Cell</t>
        </is>
      </c>
      <c r="B4" s="21" t="inlineStr">
        <is>
          <t>Formula</t>
        </is>
      </c>
      <c r="C4" s="21" t="inlineStr">
        <is>
          <t>What it does</t>
        </is>
      </c>
    </row>
    <row r="5">
      <c r="A5" s="22" t="inlineStr">
        <is>
          <t>B2</t>
        </is>
      </c>
      <c r="B5" s="22" t="inlineStr">
        <is>
          <t>2026-09-30 (input)</t>
        </is>
      </c>
      <c r="C5" s="22" t="inlineStr">
        <is>
          <t>As-of date. Use your month-end date, or =TODAY() for a live report.</t>
        </is>
      </c>
    </row>
    <row r="6">
      <c r="A6" s="22" t="inlineStr">
        <is>
          <t>F4</t>
        </is>
      </c>
      <c r="B6" s="23" t="inlineStr">
        <is>
          <t>=MAX(0,$B$2-D4)</t>
        </is>
      </c>
      <c r="C6" s="22" t="inlineStr">
        <is>
          <t>Days past due: as-of date minus due date. MAX(0,...) returns 0 for invoices that are not due yet.</t>
        </is>
      </c>
    </row>
    <row r="7">
      <c r="A7" s="22" t="inlineStr">
        <is>
          <t>G4</t>
        </is>
      </c>
      <c r="B7" s="23" t="inlineStr">
        <is>
          <t>=IF(F4=0,"Current",IF(F4&lt;=30,"1-30 days",IF(F4&lt;=60,"31-60 days",IF(F4&lt;=90,"61-90 days","Over 90 days"))))</t>
        </is>
      </c>
      <c r="C7" s="22" t="inlineStr">
        <is>
          <t>Puts each invoice in one aging bucket.</t>
        </is>
      </c>
    </row>
    <row r="8">
      <c r="A8" s="22" t="inlineStr">
        <is>
          <t>B17</t>
        </is>
      </c>
      <c r="B8" s="23" t="inlineStr">
        <is>
          <t>=SUMIFS($E$4:$E$13,$G$4:$G$13,$A17)</t>
        </is>
      </c>
      <c r="C8" s="22" t="inlineStr">
        <is>
          <t>Total open balance in the bucket named in A17.</t>
        </is>
      </c>
    </row>
    <row r="9">
      <c r="A9" s="22" t="inlineStr">
        <is>
          <t>C17</t>
        </is>
      </c>
      <c r="B9" s="23" t="inlineStr">
        <is>
          <t>=IF($B$22=0,0,B17/$B$22)</t>
        </is>
      </c>
      <c r="C9" s="22" t="inlineStr">
        <is>
          <t>Share of total receivables.</t>
        </is>
      </c>
    </row>
    <row r="10">
      <c r="A10" s="22" t="inlineStr">
        <is>
          <t>D17</t>
        </is>
      </c>
      <c r="B10" s="23" t="inlineStr">
        <is>
          <t>=COUNTIFS($G$4:$G$13,$A17)</t>
        </is>
      </c>
      <c r="C10" s="22" t="inlineStr">
        <is>
          <t>Number of invoices in the bucket.</t>
        </is>
      </c>
    </row>
    <row r="11">
      <c r="A11" s="22" t="inlineStr">
        <is>
          <t>F17</t>
        </is>
      </c>
      <c r="B11" s="23" t="inlineStr">
        <is>
          <t>=ROUND(B17*E17,2)</t>
        </is>
      </c>
      <c r="C11" s="22" t="inlineStr">
        <is>
          <t>Estimated uncollectible amount = balance x loss rate.</t>
        </is>
      </c>
    </row>
    <row r="12">
      <c r="A12" s="22" t="inlineStr">
        <is>
          <t>G22</t>
        </is>
      </c>
      <c r="B12" s="23" t="inlineStr">
        <is>
          <t>=IF(ROUND(B22-E14,2)=0,"Ties to total","Check buckets")</t>
        </is>
      </c>
      <c r="C12" s="22" t="inlineStr">
        <is>
          <t>Check: bucket total must equal the invoice total ($39,500.00 with the sample data).</t>
        </is>
      </c>
    </row>
    <row r="14">
      <c r="A14" s="24" t="inlineStr">
        <is>
          <t>Try it: change the as-of date in B2 to Oct 31, 2026 and watch invoices move into older buckets.</t>
        </is>
      </c>
    </row>
    <row r="15">
      <c r="A15" s="25" t="inlineStr">
        <is>
          <t>Loss rates in E17:E21 are illustrative only. Base yours on your own collection history and current conditions.</t>
        </is>
      </c>
    </row>
    <row r="16">
      <c r="A16" s="25" t="inlineStr">
        <is>
          <t>Bucket labels include the word 'days' on purpose: typing 1-30 alone makes Excel turn it into a date.</t>
        </is>
      </c>
    </row>
    <row r="18">
      <c r="A18" t="inlineStr">
        <is>
          <t>More free tutorials: https://onexcelstudio.com/excel-tutorials/</t>
        </is>
      </c>
    </row>
    <row r="19">
      <c r="A19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2026-10-11T18:57:35Z</dcterms:created>
  <dcterms:modified xmlns:dcterms="http://purl.org/dc/terms/" xmlns:xsi="http://www.w3.org/2001/XMLSchema-instance" xsi:type="dcterms:W3CDTF">2026-10-11T18:57:35Z</dcterms:modified>
</cp:coreProperties>
</file>